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<sst xmlns="http://schemas.openxmlformats.org/spreadsheetml/2006/main" count="66" uniqueCount="51">
  <si>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DATE</t>
  </si>
  <si>
    <t>SUBDIVISION</t>
  </si>
  <si>
    <t>EAST GATE RESIDENCES</t>
  </si>
  <si>
    <t>LOCATION</t>
  </si>
  <si>
    <t>LAPU-LAPU</t>
  </si>
  <si>
    <t>BLOCK NO.</t>
  </si>
  <si>
    <t>LOT no.</t>
  </si>
  <si>
    <t>LOT AREA     60 sqm     FLOOR AREA 48 sqm</t>
  </si>
  <si>
    <t>NAME OF BUYER</t>
  </si>
  <si>
    <t>OPTION 1:                                 PAYMENT SCHEME: IN-HOUSE FINANCING ( 0% interest )</t>
  </si>
  <si>
    <t>CONTRACT PRICE:</t>
  </si>
  <si>
    <t>Basic Unit</t>
  </si>
  <si>
    <t>(payable to URBAN ENCLAVES INC.)</t>
  </si>
  <si>
    <t>Additional Works:</t>
  </si>
  <si>
    <t>(payable to COGB )</t>
  </si>
  <si>
    <t>TOTAL</t>
  </si>
  <si>
    <t>PAYMENT TERMS</t>
  </si>
  <si>
    <t>UEI</t>
  </si>
  <si>
    <t>COGB</t>
  </si>
  <si>
    <t>Reservation fee</t>
  </si>
  <si>
    <t>30% DP</t>
  </si>
  <si>
    <t>(3 monthly installments</t>
  </si>
  <si>
    <t>70% balance</t>
  </si>
  <si>
    <t>9 monthly installements</t>
  </si>
  <si>
    <t>OPTION 2:                                   PAYMENT SCHEME: BANK FINANCING</t>
  </si>
  <si>
    <t>6 monthly installments</t>
  </si>
  <si>
    <t>70% BALANCE (BANK FINANCING)</t>
  </si>
  <si>
    <t>ESTIMATE- PROCESSING FEE FOR TRANSFER OF TITLE</t>
  </si>
  <si>
    <t>TOTAL CONTRACT PRICE</t>
  </si>
  <si>
    <t>…….</t>
  </si>
  <si>
    <t>P</t>
  </si>
  <si>
    <t>SELLER's acct.</t>
  </si>
  <si>
    <t>Buyer's Acct.</t>
  </si>
  <si>
    <t>SALE</t>
  </si>
  <si>
    <t xml:space="preserve">W/HOLDING TAX   </t>
  </si>
  <si>
    <t>REGISTRATION (SALE)</t>
  </si>
  <si>
    <t xml:space="preserve">                                 </t>
  </si>
  <si>
    <t xml:space="preserve">DOCS. STAMPS (SALE)   </t>
  </si>
  <si>
    <t xml:space="preserve">                  </t>
  </si>
  <si>
    <t xml:space="preserve">TRANSFER TAX    </t>
  </si>
  <si>
    <t>BANK / MORTGAGE</t>
  </si>
  <si>
    <t xml:space="preserve">         </t>
  </si>
  <si>
    <t>REGISTRATION (MRTG.)</t>
  </si>
  <si>
    <t>DOCS. STAMPS (MRTG.)</t>
  </si>
  <si>
    <t xml:space="preserve"> </t>
  </si>
  <si>
    <t>MISCELLANEOUS for processing of the title</t>
  </si>
  <si>
    <t>Prepared by:</t>
  </si>
  <si>
    <t>Alfred M. Solitario</t>
  </si>
  <si>
    <t xml:space="preserve">For More inquiries or concerns, you could contact me at </t>
  </si>
  <si>
    <t>look for Alfred</t>
  </si>
  <si>
    <t>Tel no.'s 5808304, Mobile No. +639154529931 or +639434012801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</si>
</sst>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.00"/>
    <numFmt numFmtId="165" formatCode="#,##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2" fillId="0" borderId="0" xfId="15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9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3" fontId="0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2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19" applyFont="1" applyAlignment="1">
      <alignment horizontal="center"/>
      <protection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314325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43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95250</xdr:rowOff>
    </xdr:from>
    <xdr:to>
      <xdr:col>5</xdr:col>
      <xdr:colOff>581025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00250" y="95250"/>
          <a:ext cx="29527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SALES PROPOSAL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A77" sqref="A77:G77"/>
    </sheetView>
  </sheetViews>
  <sheetFormatPr defaultColWidth="9.140625" defaultRowHeight="12.75"/>
  <cols>
    <col min="1" max="1" width="18.421875" style="0" customWidth="1"/>
    <col min="2" max="2" width="10.00390625" style="0" customWidth="1"/>
    <col min="4" max="4" width="14.8515625" style="0" customWidth="1"/>
    <col min="5" max="5" width="13.140625" style="0" bestFit="1" customWidth="1"/>
    <col min="6" max="6" width="12.8515625" style="0" bestFit="1" customWidth="1"/>
    <col min="7" max="7" width="16.28125" style="0" bestFit="1" customWidth="1"/>
    <col min="9" max="9" width="9.7109375" style="0" bestFit="1" customWidth="1"/>
  </cols>
  <sheetData>
    <row r="1" spans="3:8" ht="15.75">
      <c r="C1" s="1"/>
      <c r="D1" s="2"/>
      <c r="E1" s="3"/>
      <c r="F1" s="3"/>
      <c r="G1" s="3"/>
      <c r="H1" s="4"/>
    </row>
    <row r="3" spans="3:8" ht="12.75">
      <c r="C3" s="1"/>
      <c r="D3" s="1" t="s">
        <v>0</v>
      </c>
      <c r="E3" s="5"/>
      <c r="F3" s="3"/>
      <c r="G3" s="3"/>
      <c r="H3" s="4"/>
    </row>
    <row r="4" spans="3:8" ht="10.5" customHeight="1">
      <c r="C4" s="1"/>
      <c r="D4" s="1"/>
      <c r="E4" s="3"/>
      <c r="F4" s="3"/>
      <c r="G4" s="3"/>
      <c r="H4" s="4"/>
    </row>
    <row r="5" spans="1:8" ht="12.75">
      <c r="A5" t="s">
        <v>1</v>
      </c>
      <c r="B5" s="6" t="s">
        <v>2</v>
      </c>
      <c r="C5" s="7"/>
      <c r="D5" s="1"/>
      <c r="E5" s="3" t="s">
        <v>3</v>
      </c>
      <c r="F5" s="8" t="s">
        <v>4</v>
      </c>
      <c r="G5" s="3"/>
      <c r="H5" s="4"/>
    </row>
    <row r="6" spans="1:8" ht="12.75">
      <c r="A6" t="s">
        <v>5</v>
      </c>
      <c r="B6" s="1">
        <v>1</v>
      </c>
      <c r="C6" s="1" t="s">
        <v>6</v>
      </c>
      <c r="D6" s="1">
        <v>2</v>
      </c>
      <c r="E6" s="72" t="s">
        <v>7</v>
      </c>
      <c r="F6" s="72"/>
      <c r="G6" s="72"/>
      <c r="H6" s="4"/>
    </row>
    <row r="7" spans="3:8" ht="5.25" customHeight="1">
      <c r="C7" s="1"/>
      <c r="D7" s="1"/>
      <c r="E7" s="3"/>
      <c r="F7" s="3"/>
      <c r="G7" s="3"/>
      <c r="H7" s="4"/>
    </row>
    <row r="8" spans="1:8" ht="12.75">
      <c r="A8" s="9" t="s">
        <v>8</v>
      </c>
      <c r="B8" s="10"/>
      <c r="C8" s="7"/>
      <c r="D8" s="7"/>
      <c r="E8" s="3"/>
      <c r="F8" s="3"/>
      <c r="G8" s="3"/>
      <c r="H8" s="4"/>
    </row>
    <row r="9" spans="1:8" ht="6" customHeight="1" thickBot="1">
      <c r="A9" s="11"/>
      <c r="B9" s="11"/>
      <c r="C9" s="12"/>
      <c r="D9" s="12"/>
      <c r="E9" s="13"/>
      <c r="F9" s="13"/>
      <c r="G9" s="13"/>
      <c r="H9" s="4"/>
    </row>
    <row r="10" spans="1:8" ht="8.25" customHeight="1" thickTop="1">
      <c r="A10" s="14"/>
      <c r="B10" s="14"/>
      <c r="C10" s="15"/>
      <c r="D10" s="15"/>
      <c r="E10" s="16"/>
      <c r="F10" s="16"/>
      <c r="G10" s="16"/>
      <c r="H10" s="4"/>
    </row>
    <row r="11" spans="1:8" ht="15.75">
      <c r="A11" s="73" t="s">
        <v>9</v>
      </c>
      <c r="B11" s="73"/>
      <c r="C11" s="73"/>
      <c r="D11" s="73"/>
      <c r="E11" s="73"/>
      <c r="F11" s="73"/>
      <c r="G11" s="73"/>
      <c r="H11" s="18"/>
    </row>
    <row r="12" spans="1:8" ht="4.5" customHeight="1">
      <c r="A12" s="17"/>
      <c r="B12" s="17"/>
      <c r="C12" s="17"/>
      <c r="D12" s="17"/>
      <c r="E12" s="17"/>
      <c r="F12" s="17"/>
      <c r="G12" s="17"/>
      <c r="H12" s="18"/>
    </row>
    <row r="13" spans="1:8" ht="12.75">
      <c r="A13" s="9" t="s">
        <v>10</v>
      </c>
      <c r="B13" s="9" t="s">
        <v>11</v>
      </c>
      <c r="C13" s="74" t="s">
        <v>12</v>
      </c>
      <c r="D13" s="74"/>
      <c r="E13" s="74"/>
      <c r="F13" s="8">
        <v>2490000</v>
      </c>
      <c r="G13" s="4"/>
      <c r="H13" s="4"/>
    </row>
    <row r="14" spans="1:8" ht="12.75">
      <c r="A14" s="75" t="s">
        <v>13</v>
      </c>
      <c r="B14" s="75"/>
      <c r="C14" s="74" t="s">
        <v>14</v>
      </c>
      <c r="D14" s="74"/>
      <c r="E14" s="8"/>
      <c r="F14" s="21">
        <v>86850</v>
      </c>
      <c r="G14" s="4"/>
      <c r="H14" s="4"/>
    </row>
    <row r="15" spans="1:8" ht="13.5" thickBot="1">
      <c r="A15" s="9"/>
      <c r="B15" s="9"/>
      <c r="C15" s="19" t="s">
        <v>15</v>
      </c>
      <c r="D15" s="19"/>
      <c r="E15" s="8"/>
      <c r="F15" s="8"/>
      <c r="G15" s="22">
        <f>F13+F14</f>
        <v>2576850</v>
      </c>
      <c r="H15" s="4"/>
    </row>
    <row r="16" spans="1:8" ht="6" customHeight="1" thickTop="1">
      <c r="A16" s="9"/>
      <c r="B16" s="9"/>
      <c r="C16" s="19"/>
      <c r="D16" s="19"/>
      <c r="E16" s="8"/>
      <c r="F16" s="8"/>
      <c r="G16" s="23"/>
      <c r="H16" s="4"/>
    </row>
    <row r="17" spans="1:8" ht="12.75">
      <c r="A17" s="9" t="s">
        <v>16</v>
      </c>
      <c r="B17" s="9"/>
      <c r="C17" s="19" t="s">
        <v>0</v>
      </c>
      <c r="D17" s="8" t="s">
        <v>17</v>
      </c>
      <c r="E17" s="8" t="s">
        <v>18</v>
      </c>
      <c r="F17" s="8" t="s">
        <v>15</v>
      </c>
      <c r="G17" s="18"/>
      <c r="H17" s="9"/>
    </row>
    <row r="18" spans="3:8" ht="8.25" customHeight="1">
      <c r="C18" s="1"/>
      <c r="D18" s="3"/>
      <c r="E18" s="3"/>
      <c r="F18" s="3"/>
      <c r="G18" s="4"/>
      <c r="H18" s="4"/>
    </row>
    <row r="19" spans="1:7" ht="12.75">
      <c r="A19" s="9" t="s">
        <v>19</v>
      </c>
      <c r="C19" s="1"/>
      <c r="D19" s="3">
        <v>20000</v>
      </c>
      <c r="E19" s="3"/>
      <c r="F19" s="3">
        <v>20000</v>
      </c>
      <c r="G19" s="18">
        <f>F19</f>
        <v>20000</v>
      </c>
    </row>
    <row r="20" spans="3:7" ht="6.75" customHeight="1">
      <c r="C20" s="1"/>
      <c r="D20" s="3"/>
      <c r="E20" s="3"/>
      <c r="F20" s="3"/>
      <c r="G20" s="4"/>
    </row>
    <row r="21" spans="1:7" ht="12.75">
      <c r="A21" s="9" t="s">
        <v>20</v>
      </c>
      <c r="B21">
        <v>1</v>
      </c>
      <c r="C21" s="1"/>
      <c r="D21" s="3">
        <f>G23/3</f>
        <v>251018.33333333334</v>
      </c>
      <c r="E21" s="3"/>
      <c r="F21" s="3">
        <f>D21+E21</f>
        <v>251018.33333333334</v>
      </c>
      <c r="G21" s="4"/>
    </row>
    <row r="22" spans="1:7" ht="12.75">
      <c r="A22" t="s">
        <v>21</v>
      </c>
      <c r="B22">
        <v>2</v>
      </c>
      <c r="C22" s="1"/>
      <c r="D22" s="3">
        <f>D21</f>
        <v>251018.33333333334</v>
      </c>
      <c r="E22" s="3"/>
      <c r="F22" s="3">
        <f>D22+E22</f>
        <v>251018.33333333334</v>
      </c>
      <c r="G22" s="4"/>
    </row>
    <row r="23" spans="2:7" ht="12.75">
      <c r="B23">
        <v>3</v>
      </c>
      <c r="C23" s="1"/>
      <c r="D23" s="3">
        <v>251018.34</v>
      </c>
      <c r="E23" s="3"/>
      <c r="F23" s="3">
        <f>D23+E23</f>
        <v>251018.34</v>
      </c>
      <c r="G23" s="18">
        <f>G15*0.3-(G19)</f>
        <v>753055</v>
      </c>
    </row>
    <row r="24" spans="3:7" ht="8.25" customHeight="1">
      <c r="C24" s="1"/>
      <c r="D24" s="3"/>
      <c r="E24" s="3"/>
      <c r="F24" s="3"/>
      <c r="G24" s="4"/>
    </row>
    <row r="25" spans="1:7" ht="12.75">
      <c r="A25" s="9" t="s">
        <v>22</v>
      </c>
      <c r="B25">
        <v>4</v>
      </c>
      <c r="C25" s="1"/>
      <c r="D25" s="3">
        <f>D26-E25:E25</f>
        <v>113571.66666666666</v>
      </c>
      <c r="E25" s="3">
        <v>86850</v>
      </c>
      <c r="F25" s="3">
        <f>D25+E25</f>
        <v>200421.66666666666</v>
      </c>
      <c r="G25" s="4"/>
    </row>
    <row r="26" spans="1:7" ht="12.75">
      <c r="A26" t="s">
        <v>23</v>
      </c>
      <c r="B26">
        <v>5</v>
      </c>
      <c r="C26" s="1"/>
      <c r="D26" s="3">
        <f>G33/9</f>
        <v>200421.66666666666</v>
      </c>
      <c r="E26" s="3"/>
      <c r="F26" s="3">
        <f aca="true" t="shared" si="0" ref="F26:F33">D26+E26</f>
        <v>200421.66666666666</v>
      </c>
      <c r="G26" s="4"/>
    </row>
    <row r="27" spans="2:7" ht="12.75">
      <c r="B27">
        <v>6</v>
      </c>
      <c r="C27" s="1"/>
      <c r="D27" s="3">
        <f>D26</f>
        <v>200421.66666666666</v>
      </c>
      <c r="E27" s="3"/>
      <c r="F27" s="3">
        <f t="shared" si="0"/>
        <v>200421.66666666666</v>
      </c>
      <c r="G27" s="4"/>
    </row>
    <row r="28" spans="2:7" ht="12.75">
      <c r="B28">
        <v>7</v>
      </c>
      <c r="C28" s="1"/>
      <c r="D28" s="3">
        <f>D27</f>
        <v>200421.66666666666</v>
      </c>
      <c r="E28" s="3"/>
      <c r="F28" s="3">
        <f t="shared" si="0"/>
        <v>200421.66666666666</v>
      </c>
      <c r="G28" s="4"/>
    </row>
    <row r="29" spans="2:7" ht="12.75">
      <c r="B29">
        <v>8</v>
      </c>
      <c r="C29" s="1"/>
      <c r="D29" s="3">
        <f>D28:D28</f>
        <v>200421.66666666666</v>
      </c>
      <c r="E29" s="3"/>
      <c r="F29" s="3">
        <f t="shared" si="0"/>
        <v>200421.66666666666</v>
      </c>
      <c r="G29" s="4"/>
    </row>
    <row r="30" spans="2:7" ht="12.75">
      <c r="B30">
        <v>9</v>
      </c>
      <c r="C30" s="1"/>
      <c r="D30" s="3">
        <f>D29</f>
        <v>200421.66666666666</v>
      </c>
      <c r="E30" s="3"/>
      <c r="F30" s="3">
        <f t="shared" si="0"/>
        <v>200421.66666666666</v>
      </c>
      <c r="G30" s="4"/>
    </row>
    <row r="31" spans="2:7" ht="12.75">
      <c r="B31">
        <v>10</v>
      </c>
      <c r="C31" s="1"/>
      <c r="D31" s="3">
        <f>D30</f>
        <v>200421.66666666666</v>
      </c>
      <c r="E31" s="3"/>
      <c r="F31" s="3">
        <f t="shared" si="0"/>
        <v>200421.66666666666</v>
      </c>
      <c r="G31" s="4"/>
    </row>
    <row r="32" spans="2:7" ht="12.75">
      <c r="B32">
        <v>11</v>
      </c>
      <c r="C32" s="1"/>
      <c r="D32" s="3">
        <f>D31</f>
        <v>200421.66666666666</v>
      </c>
      <c r="E32" s="3"/>
      <c r="F32" s="3">
        <f t="shared" si="0"/>
        <v>200421.66666666666</v>
      </c>
      <c r="G32" s="4"/>
    </row>
    <row r="33" spans="2:7" ht="12.75">
      <c r="B33">
        <v>12</v>
      </c>
      <c r="C33" s="1"/>
      <c r="D33" s="5">
        <f>D32</f>
        <v>200421.66666666666</v>
      </c>
      <c r="E33" s="5"/>
      <c r="F33" s="3">
        <f t="shared" si="0"/>
        <v>200421.66666666666</v>
      </c>
      <c r="G33" s="24">
        <f>G15*0.7</f>
        <v>1803795</v>
      </c>
    </row>
    <row r="34" spans="3:7" ht="6.75" customHeight="1">
      <c r="C34" s="1"/>
      <c r="D34" s="3"/>
      <c r="E34" s="3"/>
      <c r="F34" s="3"/>
      <c r="G34" s="4"/>
    </row>
    <row r="35" spans="3:7" ht="13.5" thickBot="1">
      <c r="C35" s="19" t="s">
        <v>15</v>
      </c>
      <c r="D35" s="25">
        <f>SUM(D19:D34)</f>
        <v>2490000.006666667</v>
      </c>
      <c r="E35" s="26">
        <f>SUM(E17:E33)</f>
        <v>86850</v>
      </c>
      <c r="F35" s="26">
        <f>SUM(F19:F33)</f>
        <v>2576850.006666667</v>
      </c>
      <c r="G35" s="22">
        <f>SUM(G19:G33)</f>
        <v>2576850</v>
      </c>
    </row>
    <row r="36" spans="1:7" ht="6.75" customHeight="1" thickBot="1" thickTop="1">
      <c r="A36" s="11"/>
      <c r="B36" s="11"/>
      <c r="C36" s="12"/>
      <c r="D36" s="27"/>
      <c r="E36" s="27"/>
      <c r="F36" s="13"/>
      <c r="G36" s="13"/>
    </row>
    <row r="37" spans="1:7" ht="4.5" customHeight="1" thickTop="1">
      <c r="A37" s="14"/>
      <c r="B37" s="14"/>
      <c r="C37" s="15"/>
      <c r="D37" s="28"/>
      <c r="E37" s="28"/>
      <c r="F37" s="16"/>
      <c r="G37" s="16"/>
    </row>
    <row r="38" spans="1:7" ht="18">
      <c r="A38" s="29" t="s">
        <v>24</v>
      </c>
      <c r="B38" s="29"/>
      <c r="C38" s="30"/>
      <c r="D38" s="31"/>
      <c r="E38" s="31"/>
      <c r="F38" s="31"/>
      <c r="G38" s="32"/>
    </row>
    <row r="39" spans="3:7" ht="5.25" customHeight="1">
      <c r="C39" s="1"/>
      <c r="D39" s="3"/>
      <c r="E39" s="3"/>
      <c r="F39" s="3"/>
      <c r="G39" s="4"/>
    </row>
    <row r="40" spans="1:7" ht="12.75">
      <c r="A40" t="s">
        <v>16</v>
      </c>
      <c r="C40" s="19" t="s">
        <v>0</v>
      </c>
      <c r="D40" s="8" t="s">
        <v>17</v>
      </c>
      <c r="E40" s="8" t="s">
        <v>18</v>
      </c>
      <c r="F40" s="8" t="s">
        <v>15</v>
      </c>
      <c r="G40" s="4"/>
    </row>
    <row r="41" spans="3:7" ht="8.25" customHeight="1">
      <c r="C41" s="1"/>
      <c r="D41" s="3"/>
      <c r="E41" s="3"/>
      <c r="F41" s="3"/>
      <c r="G41" s="4"/>
    </row>
    <row r="42" spans="1:7" ht="12.75">
      <c r="A42" t="s">
        <v>19</v>
      </c>
      <c r="C42" s="1"/>
      <c r="D42" s="3">
        <v>20000</v>
      </c>
      <c r="E42" s="3"/>
      <c r="F42" s="3">
        <v>20000</v>
      </c>
      <c r="G42" s="18">
        <f>F42</f>
        <v>20000</v>
      </c>
    </row>
    <row r="43" spans="3:7" ht="7.5" customHeight="1">
      <c r="C43" s="1"/>
      <c r="D43" s="3"/>
      <c r="E43" s="3"/>
      <c r="F43" s="3"/>
      <c r="G43" s="18"/>
    </row>
    <row r="44" spans="1:7" ht="12.75">
      <c r="A44" s="9" t="s">
        <v>20</v>
      </c>
      <c r="B44">
        <v>1</v>
      </c>
      <c r="C44" s="1"/>
      <c r="D44" s="3">
        <f>D46-E44</f>
        <v>38659.16666666667</v>
      </c>
      <c r="E44" s="3">
        <v>86850</v>
      </c>
      <c r="F44" s="3">
        <f aca="true" t="shared" si="1" ref="F44:F49">D44+E44</f>
        <v>125509.16666666667</v>
      </c>
      <c r="G44" s="18"/>
    </row>
    <row r="45" spans="1:7" ht="12.75">
      <c r="A45" t="s">
        <v>25</v>
      </c>
      <c r="B45">
        <v>2</v>
      </c>
      <c r="C45" s="1"/>
      <c r="D45" s="3">
        <f>G49/6</f>
        <v>125509.16666666667</v>
      </c>
      <c r="E45" s="3"/>
      <c r="F45" s="3">
        <f t="shared" si="1"/>
        <v>125509.16666666667</v>
      </c>
      <c r="G45" s="18"/>
    </row>
    <row r="46" spans="2:7" ht="12.75">
      <c r="B46">
        <v>3</v>
      </c>
      <c r="C46" s="1"/>
      <c r="D46" s="3">
        <f>G49/6</f>
        <v>125509.16666666667</v>
      </c>
      <c r="E46" s="3"/>
      <c r="F46" s="3">
        <f t="shared" si="1"/>
        <v>125509.16666666667</v>
      </c>
      <c r="G46" s="18"/>
    </row>
    <row r="47" spans="2:7" ht="12.75">
      <c r="B47">
        <v>4</v>
      </c>
      <c r="C47" s="1"/>
      <c r="D47" s="3">
        <f>G49/6</f>
        <v>125509.16666666667</v>
      </c>
      <c r="E47" s="3"/>
      <c r="F47" s="3">
        <f t="shared" si="1"/>
        <v>125509.16666666667</v>
      </c>
      <c r="G47" s="18"/>
    </row>
    <row r="48" spans="2:7" ht="12.75">
      <c r="B48">
        <v>5</v>
      </c>
      <c r="C48" s="1"/>
      <c r="D48" s="3">
        <f>G49/6</f>
        <v>125509.16666666667</v>
      </c>
      <c r="E48" s="3"/>
      <c r="F48" s="3">
        <f t="shared" si="1"/>
        <v>125509.16666666667</v>
      </c>
      <c r="G48" s="18"/>
    </row>
    <row r="49" spans="2:7" ht="12.75">
      <c r="B49">
        <v>6</v>
      </c>
      <c r="C49" s="1"/>
      <c r="D49" s="3">
        <f>G49/6</f>
        <v>125509.16666666667</v>
      </c>
      <c r="E49" s="3"/>
      <c r="F49" s="3">
        <f t="shared" si="1"/>
        <v>125509.16666666667</v>
      </c>
      <c r="G49" s="18">
        <f>G15*0.3-(G42)</f>
        <v>753055</v>
      </c>
    </row>
    <row r="50" spans="3:7" ht="7.5" customHeight="1">
      <c r="C50" s="1"/>
      <c r="D50" s="3"/>
      <c r="E50" s="3"/>
      <c r="F50" s="3"/>
      <c r="G50" s="18"/>
    </row>
    <row r="51" spans="1:8" ht="12.75">
      <c r="A51" s="9" t="s">
        <v>26</v>
      </c>
      <c r="C51" s="1"/>
      <c r="D51" s="5">
        <f>G51</f>
        <v>1803795</v>
      </c>
      <c r="E51" s="5"/>
      <c r="F51" s="5">
        <f>D51</f>
        <v>1803795</v>
      </c>
      <c r="G51" s="24">
        <f>G15*0.7</f>
        <v>1803795</v>
      </c>
      <c r="H51" s="4"/>
    </row>
    <row r="52" spans="3:8" ht="6.75" customHeight="1">
      <c r="C52" s="1"/>
      <c r="D52" s="3"/>
      <c r="E52" s="3"/>
      <c r="F52" s="3"/>
      <c r="G52" s="4"/>
      <c r="H52" s="4"/>
    </row>
    <row r="53" spans="3:8" ht="13.5" thickBot="1">
      <c r="C53" s="1"/>
      <c r="D53" s="25">
        <f>SUM(D41:D51)</f>
        <v>2490000</v>
      </c>
      <c r="E53" s="26">
        <f>SUM(E42:E51)</f>
        <v>86850</v>
      </c>
      <c r="F53" s="26">
        <f>SUM(F42:F51)</f>
        <v>2576850</v>
      </c>
      <c r="G53" s="22">
        <f>SUM(G41:G51)</f>
        <v>2576850</v>
      </c>
      <c r="H53" s="4"/>
    </row>
    <row r="54" spans="1:8" ht="6.75" customHeight="1" thickBot="1" thickTop="1">
      <c r="A54" s="11"/>
      <c r="B54" s="11"/>
      <c r="C54" s="12"/>
      <c r="D54" s="27"/>
      <c r="E54" s="27"/>
      <c r="F54" s="13"/>
      <c r="G54" s="33"/>
      <c r="H54" s="4"/>
    </row>
    <row r="55" spans="3:8" ht="6" customHeight="1" thickTop="1">
      <c r="C55" s="1"/>
      <c r="D55" s="3"/>
      <c r="E55" s="3"/>
      <c r="F55" s="3"/>
      <c r="G55" s="4"/>
      <c r="H55" s="4"/>
    </row>
    <row r="56" spans="1:9" ht="18" customHeight="1">
      <c r="A56" s="77" t="s">
        <v>27</v>
      </c>
      <c r="B56" s="77"/>
      <c r="C56" s="77"/>
      <c r="D56" s="77"/>
      <c r="E56" s="77"/>
      <c r="F56" s="77"/>
      <c r="G56" s="77"/>
      <c r="H56" s="34"/>
      <c r="I56" s="35"/>
    </row>
    <row r="57" spans="1:9" ht="15">
      <c r="A57" s="9" t="s">
        <v>28</v>
      </c>
      <c r="B57" s="36"/>
      <c r="C57" s="36"/>
      <c r="D57" s="19" t="s">
        <v>29</v>
      </c>
      <c r="E57" s="37" t="s">
        <v>30</v>
      </c>
      <c r="F57" s="38">
        <v>2490000</v>
      </c>
      <c r="G57" s="39"/>
      <c r="H57" s="34"/>
      <c r="I57" s="35"/>
    </row>
    <row r="58" spans="1:7" ht="12.75">
      <c r="A58" s="40"/>
      <c r="B58" s="39"/>
      <c r="C58" s="40"/>
      <c r="D58" s="19" t="s">
        <v>31</v>
      </c>
      <c r="E58" s="39"/>
      <c r="F58" s="19" t="s">
        <v>32</v>
      </c>
      <c r="G58" s="40"/>
    </row>
    <row r="59" spans="1:7" ht="10.5" customHeight="1">
      <c r="A59" s="41" t="s">
        <v>33</v>
      </c>
      <c r="B59" s="39"/>
      <c r="C59" s="40"/>
      <c r="D59" s="40"/>
      <c r="E59" s="39"/>
      <c r="F59" s="40"/>
      <c r="G59" s="40"/>
    </row>
    <row r="60" spans="1:7" ht="12.75">
      <c r="A60" s="40" t="s">
        <v>34</v>
      </c>
      <c r="B60" s="42"/>
      <c r="C60" s="43" t="s">
        <v>30</v>
      </c>
      <c r="D60" s="44">
        <f>F57*0.05</f>
        <v>124500</v>
      </c>
      <c r="E60" s="45"/>
      <c r="F60" s="40"/>
      <c r="G60" s="40"/>
    </row>
    <row r="61" spans="1:9" ht="15">
      <c r="A61" s="40" t="s">
        <v>35</v>
      </c>
      <c r="B61" s="42"/>
      <c r="C61" s="43"/>
      <c r="D61" s="46" t="s">
        <v>36</v>
      </c>
      <c r="E61" s="45"/>
      <c r="F61" s="46">
        <f>(F57-1700000)/20000*90+8796+2000+I61+3500</f>
        <v>17974.510000000002</v>
      </c>
      <c r="G61" s="40"/>
      <c r="I61" s="47">
        <f>((F57-1700000)/20000*90+8796)*0.01</f>
        <v>123.51</v>
      </c>
    </row>
    <row r="62" spans="1:9" ht="12.75">
      <c r="A62" s="40" t="s">
        <v>37</v>
      </c>
      <c r="B62" s="48"/>
      <c r="C62" s="49"/>
      <c r="D62" s="40" t="s">
        <v>38</v>
      </c>
      <c r="E62" s="39"/>
      <c r="F62" s="46">
        <f>F57*0.015</f>
        <v>37350</v>
      </c>
      <c r="G62" s="40"/>
      <c r="I62" s="50"/>
    </row>
    <row r="63" spans="1:7" ht="12.75">
      <c r="A63" s="40" t="s">
        <v>39</v>
      </c>
      <c r="B63" s="48"/>
      <c r="C63" s="49"/>
      <c r="D63" s="40" t="s">
        <v>38</v>
      </c>
      <c r="E63" s="39"/>
      <c r="F63" s="46">
        <f>F57*0.005</f>
        <v>12450</v>
      </c>
      <c r="G63" s="40"/>
    </row>
    <row r="64" spans="1:7" ht="6" customHeight="1">
      <c r="A64" s="40"/>
      <c r="B64" s="48"/>
      <c r="C64" s="49"/>
      <c r="D64" s="40"/>
      <c r="E64" s="39"/>
      <c r="F64" s="46"/>
      <c r="G64" s="40"/>
    </row>
    <row r="65" spans="1:7" ht="12.75">
      <c r="A65" s="51" t="s">
        <v>40</v>
      </c>
      <c r="B65" s="39"/>
      <c r="C65" s="40"/>
      <c r="D65" s="40" t="s">
        <v>41</v>
      </c>
      <c r="E65" s="39"/>
      <c r="F65" s="40"/>
      <c r="G65" s="40"/>
    </row>
    <row r="66" spans="1:9" ht="12.75">
      <c r="A66" s="52" t="s">
        <v>42</v>
      </c>
      <c r="B66" s="39"/>
      <c r="C66" s="40"/>
      <c r="D66" s="40"/>
      <c r="E66" s="39"/>
      <c r="F66" s="53"/>
      <c r="G66" s="40"/>
      <c r="I66" s="50"/>
    </row>
    <row r="67" spans="1:7" ht="12.75">
      <c r="A67" s="54" t="s">
        <v>43</v>
      </c>
      <c r="B67" s="39"/>
      <c r="C67" s="40"/>
      <c r="D67" s="40" t="s">
        <v>44</v>
      </c>
      <c r="E67" s="39"/>
      <c r="F67" s="53"/>
      <c r="G67" s="40"/>
    </row>
    <row r="68" spans="1:7" ht="6" customHeight="1">
      <c r="A68" s="55"/>
      <c r="B68" s="39"/>
      <c r="C68" s="40"/>
      <c r="D68" s="40"/>
      <c r="E68" s="39"/>
      <c r="F68" s="53"/>
      <c r="G68" s="40"/>
    </row>
    <row r="69" spans="1:7" ht="12.75">
      <c r="A69" s="40" t="s">
        <v>45</v>
      </c>
      <c r="B69" s="39"/>
      <c r="C69" s="40"/>
      <c r="D69" s="56"/>
      <c r="E69" s="39"/>
      <c r="F69" s="57">
        <v>25000</v>
      </c>
      <c r="G69" s="40"/>
    </row>
    <row r="70" spans="1:9" ht="13.5" thickBot="1">
      <c r="A70" s="74" t="s">
        <v>15</v>
      </c>
      <c r="B70" s="74"/>
      <c r="C70" s="20" t="s">
        <v>30</v>
      </c>
      <c r="D70" s="58">
        <f>SUM(D60:D69)</f>
        <v>124500</v>
      </c>
      <c r="E70" s="19" t="s">
        <v>30</v>
      </c>
      <c r="F70" s="58">
        <f>SUM(F61:F69)</f>
        <v>92774.51000000001</v>
      </c>
      <c r="G70" s="40"/>
      <c r="I70" s="50"/>
    </row>
    <row r="71" spans="1:9" ht="6.75" customHeight="1" thickTop="1">
      <c r="A71" s="59"/>
      <c r="B71" s="59"/>
      <c r="C71" s="59"/>
      <c r="D71" s="60"/>
      <c r="E71" s="61"/>
      <c r="F71" s="62"/>
      <c r="G71" s="39"/>
      <c r="H71" s="39"/>
      <c r="I71" s="63"/>
    </row>
    <row r="72" spans="1:8" s="9" customFormat="1" ht="12.75">
      <c r="A72" s="64" t="s">
        <v>46</v>
      </c>
      <c r="B72" s="64"/>
      <c r="C72" s="64"/>
      <c r="D72" s="65"/>
      <c r="E72" s="66"/>
      <c r="F72" s="67"/>
      <c r="G72" s="23"/>
      <c r="H72" s="18"/>
    </row>
    <row r="73" spans="1:8" ht="9" customHeight="1">
      <c r="A73" s="59"/>
      <c r="B73" s="56"/>
      <c r="C73" s="56"/>
      <c r="D73" s="60"/>
      <c r="E73" s="61"/>
      <c r="F73" s="68"/>
      <c r="G73" s="24"/>
      <c r="H73" s="69"/>
    </row>
    <row r="74" spans="1:8" ht="12.75">
      <c r="A74" s="9"/>
      <c r="B74" s="9" t="s">
        <v>47</v>
      </c>
      <c r="C74" s="19"/>
      <c r="D74" s="8"/>
      <c r="E74" s="8"/>
      <c r="F74" s="78"/>
      <c r="G74" s="78"/>
      <c r="H74" s="69"/>
    </row>
    <row r="75" spans="1:8" ht="12.75">
      <c r="A75" s="59"/>
      <c r="B75" s="59"/>
      <c r="C75" s="60"/>
      <c r="D75" s="70"/>
      <c r="E75" s="70"/>
      <c r="F75" s="70"/>
      <c r="G75" s="71"/>
      <c r="H75" s="71"/>
    </row>
    <row r="76" spans="1:8" ht="12.75">
      <c r="A76" s="76" t="s">
        <v>48</v>
      </c>
      <c r="B76" s="76"/>
      <c r="C76" s="76"/>
      <c r="D76" s="76"/>
      <c r="E76" s="76"/>
      <c r="F76" s="76"/>
      <c r="G76" s="76"/>
      <c r="H76" s="71"/>
    </row>
    <row r="77" spans="1:8" ht="12.75">
      <c r="A77" s="76" t="s">
        <v>50</v>
      </c>
      <c r="B77" s="76"/>
      <c r="C77" s="76"/>
      <c r="D77" s="76"/>
      <c r="E77" s="76"/>
      <c r="F77" s="76"/>
      <c r="G77" s="76"/>
      <c r="H77" s="40"/>
    </row>
    <row r="78" spans="1:8" ht="12.75">
      <c r="A78" s="76" t="s">
        <v>49</v>
      </c>
      <c r="B78" s="76"/>
      <c r="C78" s="76"/>
      <c r="D78" s="76"/>
      <c r="E78" s="76"/>
      <c r="F78" s="76"/>
      <c r="G78" s="76"/>
      <c r="H78" s="40"/>
    </row>
  </sheetData>
  <sheetProtection password="DDFA" sheet="1" objects="1" scenarios="1"/>
  <mergeCells count="11">
    <mergeCell ref="A76:G76"/>
    <mergeCell ref="A77:G77"/>
    <mergeCell ref="A78:G78"/>
    <mergeCell ref="A56:G56"/>
    <mergeCell ref="A70:B70"/>
    <mergeCell ref="F74:G74"/>
    <mergeCell ref="E6:G6"/>
    <mergeCell ref="A11:G11"/>
    <mergeCell ref="C13:E13"/>
    <mergeCell ref="A14:B14"/>
    <mergeCell ref="C14:D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enclaves</dc:creator>
  <cp:keywords/>
  <dc:description/>
  <cp:lastModifiedBy>Alfred Solitario</cp:lastModifiedBy>
  <dcterms:created xsi:type="dcterms:W3CDTF">2011-08-31T05:38:20Z</dcterms:created>
  <dcterms:modified xsi:type="dcterms:W3CDTF">2011-11-18T08:10:11Z</dcterms:modified>
  <cp:category/>
  <cp:version/>
  <cp:contentType/>
  <cp:contentStatus/>
</cp:coreProperties>
</file>